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8145" activeTab="0"/>
  </bookViews>
  <sheets>
    <sheet name="Расписание" sheetId="1" r:id="rId1"/>
    <sheet name="Гостиницы" sheetId="2" r:id="rId2"/>
    <sheet name="Операции по картам" sheetId="3" r:id="rId3"/>
    <sheet name="План бюджета" sheetId="4" r:id="rId4"/>
  </sheets>
  <definedNames/>
  <calcPr fullCalcOnLoad="1"/>
</workbook>
</file>

<file path=xl/sharedStrings.xml><?xml version="1.0" encoding="utf-8"?>
<sst xmlns="http://schemas.openxmlformats.org/spreadsheetml/2006/main" count="171" uniqueCount="111">
  <si>
    <t>Дата/Время</t>
  </si>
  <si>
    <t>Берлин</t>
  </si>
  <si>
    <t>Нюрнберг</t>
  </si>
  <si>
    <t>Мюнхен</t>
  </si>
  <si>
    <t>Зальцбург</t>
  </si>
  <si>
    <t>Венеция</t>
  </si>
  <si>
    <t>Флоренция</t>
  </si>
  <si>
    <t>Милан</t>
  </si>
  <si>
    <t>Санремо</t>
  </si>
  <si>
    <t>Ницца</t>
  </si>
  <si>
    <t>Марсель</t>
  </si>
  <si>
    <t>Барселона</t>
  </si>
  <si>
    <t>Порт Авентура</t>
  </si>
  <si>
    <t>Москва</t>
  </si>
  <si>
    <t>авиаперелёт</t>
  </si>
  <si>
    <t>Город</t>
  </si>
  <si>
    <t>Гостиница</t>
  </si>
  <si>
    <t>Berlin</t>
  </si>
  <si>
    <t>Centre Francais</t>
  </si>
  <si>
    <t>Lilienhof</t>
  </si>
  <si>
    <t>Regit</t>
  </si>
  <si>
    <t>Rio</t>
  </si>
  <si>
    <t>Relais Acropolis</t>
  </si>
  <si>
    <t>Расходы общие</t>
  </si>
  <si>
    <t>Евро</t>
  </si>
  <si>
    <t>Гостиницы</t>
  </si>
  <si>
    <t>Аренда машины</t>
  </si>
  <si>
    <t>Бензин</t>
  </si>
  <si>
    <t>Итого общие</t>
  </si>
  <si>
    <t>Итого на человека</t>
  </si>
  <si>
    <t>Расходы персональные</t>
  </si>
  <si>
    <t>Жрачка+бухло</t>
  </si>
  <si>
    <t>Культ. Программа, мелкие расходы</t>
  </si>
  <si>
    <t>Перелёт туда-обратно</t>
  </si>
  <si>
    <t>Всего</t>
  </si>
  <si>
    <t>Перегоны</t>
  </si>
  <si>
    <t>км</t>
  </si>
  <si>
    <t>Германия</t>
  </si>
  <si>
    <t>Австрия</t>
  </si>
  <si>
    <t>Италия</t>
  </si>
  <si>
    <t>Франция</t>
  </si>
  <si>
    <t>Испания</t>
  </si>
  <si>
    <t>Лазурный берег</t>
  </si>
  <si>
    <t>4 дня</t>
  </si>
  <si>
    <t>2 дня</t>
  </si>
  <si>
    <t>5 дней</t>
  </si>
  <si>
    <t>Заселение</t>
  </si>
  <si>
    <t>Выселение</t>
  </si>
  <si>
    <t>Номер заказа</t>
  </si>
  <si>
    <t>Код заказа</t>
  </si>
  <si>
    <t xml:space="preserve">Nürnberg </t>
  </si>
  <si>
    <t xml:space="preserve">Aria </t>
  </si>
  <si>
    <t xml:space="preserve">München </t>
  </si>
  <si>
    <t xml:space="preserve">Senator </t>
  </si>
  <si>
    <t>Salzburg</t>
  </si>
  <si>
    <t xml:space="preserve">Venedig </t>
  </si>
  <si>
    <t>Florenz</t>
  </si>
  <si>
    <t>Da Verrazzano</t>
  </si>
  <si>
    <t>Mailand</t>
  </si>
  <si>
    <t>Ascot</t>
  </si>
  <si>
    <t>San Remo</t>
  </si>
  <si>
    <t>Nice</t>
  </si>
  <si>
    <t>Bandol</t>
  </si>
  <si>
    <t>de la Baie</t>
  </si>
  <si>
    <t>Barcelona</t>
  </si>
  <si>
    <t>Silver Aparthotel</t>
  </si>
  <si>
    <t>Оплата</t>
  </si>
  <si>
    <t>Карта</t>
  </si>
  <si>
    <t>Стоимость (евро)</t>
  </si>
  <si>
    <t>Visa Classic</t>
  </si>
  <si>
    <t>Макс</t>
  </si>
  <si>
    <t>Примечания</t>
  </si>
  <si>
    <t>414 заблокировали по ошибке</t>
  </si>
  <si>
    <t>Комментарий к операции</t>
  </si>
  <si>
    <t>Visa Electron (eur)</t>
  </si>
  <si>
    <t>Visa Classic (eur)</t>
  </si>
  <si>
    <t>перевод</t>
  </si>
  <si>
    <t>оплата отеля Ascot (7-8 сент, Милан)</t>
  </si>
  <si>
    <t>оплата отеля Da Verrazzano (6-7 сент, Флоренция)</t>
  </si>
  <si>
    <t>оплата отеля Relais Acropolis (9-12 сент, Ницца)</t>
  </si>
  <si>
    <t>оплата отеля de la Baie (12-13 сент, Марсель)</t>
  </si>
  <si>
    <t>Наталья</t>
  </si>
  <si>
    <t>Ольга</t>
  </si>
  <si>
    <t>изначальный баланс Visa Electron</t>
  </si>
  <si>
    <t>изначальный баланс Visa Classic</t>
  </si>
  <si>
    <t xml:space="preserve">Макс </t>
  </si>
  <si>
    <t>оплата аренды автомобиля</t>
  </si>
  <si>
    <t>Оплачено</t>
  </si>
  <si>
    <t>Остаток оплаты</t>
  </si>
  <si>
    <t>пополняем баланс карты для оплат отелей</t>
  </si>
  <si>
    <t>ошибка отеля Relais Acropolis (Ницца) - жду возврата от банка</t>
  </si>
  <si>
    <t>перевод, приводим к общему знаменателю личные траты</t>
  </si>
  <si>
    <t>*Оплаты отелей</t>
  </si>
  <si>
    <t>перевод с электрона на классик</t>
  </si>
  <si>
    <t>Итог факт.</t>
  </si>
  <si>
    <t>Итог план.</t>
  </si>
  <si>
    <t>Ошибки</t>
  </si>
  <si>
    <t>оплата гостиниц</t>
  </si>
  <si>
    <t>бензин</t>
  </si>
  <si>
    <t>платные парковки</t>
  </si>
  <si>
    <t>доплата аренды автомобиля на месте</t>
  </si>
  <si>
    <t>пополнение баланса карты</t>
  </si>
  <si>
    <t>авиабилеты</t>
  </si>
  <si>
    <t>мед.страховка</t>
  </si>
  <si>
    <t>виза</t>
  </si>
  <si>
    <t>услуги Транстура</t>
  </si>
  <si>
    <t>* Предварительные затраты</t>
  </si>
  <si>
    <t>платные дороги</t>
  </si>
  <si>
    <t>Фактические операции</t>
  </si>
  <si>
    <t>Запланированные операции</t>
  </si>
  <si>
    <t>***********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</si>
</sst>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;@"/>
    <numFmt numFmtId="16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57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vertical="top"/>
    </xf>
    <xf numFmtId="1" fontId="3" fillId="33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vertical="top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16" fontId="8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16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35" borderId="10" xfId="0" applyFont="1" applyFill="1" applyBorder="1" applyAlignment="1">
      <alignment/>
    </xf>
    <xf numFmtId="16" fontId="8" fillId="35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65" fontId="10" fillId="34" borderId="10" xfId="0" applyNumberFormat="1" applyFont="1" applyFill="1" applyBorder="1" applyAlignment="1">
      <alignment/>
    </xf>
    <xf numFmtId="20" fontId="10" fillId="36" borderId="15" xfId="0" applyNumberFormat="1" applyFont="1" applyFill="1" applyBorder="1" applyAlignment="1">
      <alignment/>
    </xf>
    <xf numFmtId="20" fontId="10" fillId="37" borderId="15" xfId="0" applyNumberFormat="1" applyFont="1" applyFill="1" applyBorder="1" applyAlignment="1">
      <alignment/>
    </xf>
    <xf numFmtId="20" fontId="10" fillId="36" borderId="15" xfId="0" applyNumberFormat="1" applyFont="1" applyFill="1" applyBorder="1" applyAlignment="1">
      <alignment/>
    </xf>
    <xf numFmtId="165" fontId="10" fillId="34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8" borderId="0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9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40" borderId="0" xfId="0" applyFont="1" applyFill="1" applyBorder="1" applyAlignment="1">
      <alignment/>
    </xf>
    <xf numFmtId="0" fontId="8" fillId="41" borderId="0" xfId="0" applyFont="1" applyFill="1" applyAlignment="1">
      <alignment/>
    </xf>
    <xf numFmtId="0" fontId="8" fillId="42" borderId="0" xfId="0" applyFont="1" applyFill="1" applyAlignment="1">
      <alignment/>
    </xf>
    <xf numFmtId="0" fontId="8" fillId="43" borderId="0" xfId="0" applyFont="1" applyFill="1" applyAlignment="1">
      <alignment/>
    </xf>
    <xf numFmtId="0" fontId="8" fillId="34" borderId="0" xfId="0" applyFont="1" applyFill="1" applyBorder="1" applyAlignment="1">
      <alignment/>
    </xf>
    <xf numFmtId="165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9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39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39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39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19" fillId="39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8" fillId="43" borderId="0" xfId="0" applyFont="1" applyFill="1" applyBorder="1" applyAlignment="1">
      <alignment horizontal="center"/>
    </xf>
    <xf numFmtId="0" fontId="8" fillId="4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8" fillId="42" borderId="0" xfId="0" applyFont="1" applyFill="1" applyBorder="1" applyAlignment="1">
      <alignment horizontal="center"/>
    </xf>
    <xf numFmtId="0" fontId="8" fillId="45" borderId="0" xfId="0" applyFont="1" applyFill="1" applyBorder="1" applyAlignment="1">
      <alignment horizontal="center"/>
    </xf>
    <xf numFmtId="0" fontId="8" fillId="46" borderId="0" xfId="0" applyFont="1" applyFill="1" applyBorder="1" applyAlignment="1">
      <alignment horizontal="center"/>
    </xf>
    <xf numFmtId="0" fontId="8" fillId="4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44" borderId="0" xfId="0" applyFont="1" applyFill="1" applyBorder="1" applyAlignment="1">
      <alignment/>
    </xf>
    <xf numFmtId="0" fontId="8" fillId="48" borderId="0" xfId="0" applyFont="1" applyFill="1" applyBorder="1" applyAlignment="1">
      <alignment horizontal="center"/>
    </xf>
    <xf numFmtId="0" fontId="21" fillId="44" borderId="16" xfId="0" applyFont="1" applyFill="1" applyBorder="1" applyAlignment="1">
      <alignment horizontal="center"/>
    </xf>
    <xf numFmtId="0" fontId="21" fillId="44" borderId="17" xfId="0" applyFont="1" applyFill="1" applyBorder="1" applyAlignment="1">
      <alignment horizontal="center"/>
    </xf>
    <xf numFmtId="0" fontId="21" fillId="44" borderId="18" xfId="0" applyFont="1" applyFill="1" applyBorder="1" applyAlignment="1">
      <alignment horizontal="center"/>
    </xf>
    <xf numFmtId="0" fontId="21" fillId="49" borderId="16" xfId="0" applyFont="1" applyFill="1" applyBorder="1" applyAlignment="1">
      <alignment horizontal="center"/>
    </xf>
    <xf numFmtId="0" fontId="21" fillId="49" borderId="17" xfId="0" applyFont="1" applyFill="1" applyBorder="1" applyAlignment="1">
      <alignment horizontal="center"/>
    </xf>
    <xf numFmtId="0" fontId="21" fillId="49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tabSelected="1" zoomScale="70" zoomScaleNormal="70" zoomScalePageLayoutView="0" workbookViewId="0" topLeftCell="A1">
      <selection activeCell="P24" sqref="P24"/>
    </sheetView>
  </sheetViews>
  <sheetFormatPr defaultColWidth="9.140625" defaultRowHeight="15"/>
  <cols>
    <col min="1" max="1" width="12.00390625" style="44" bestFit="1" customWidth="1"/>
    <col min="2" max="10" width="5.7109375" style="20" bestFit="1" customWidth="1"/>
    <col min="11" max="11" width="6.00390625" style="20" customWidth="1"/>
    <col min="12" max="25" width="6.421875" style="20" bestFit="1" customWidth="1"/>
    <col min="26" max="26" width="2.140625" style="20" customWidth="1"/>
    <col min="27" max="16384" width="9.140625" style="20" customWidth="1"/>
  </cols>
  <sheetData>
    <row r="2" spans="1:25" s="21" customFormat="1" ht="15">
      <c r="A2" s="27" t="s">
        <v>0</v>
      </c>
      <c r="B2" s="28">
        <v>0</v>
      </c>
      <c r="C2" s="28">
        <v>0.0416666666666667</v>
      </c>
      <c r="D2" s="28">
        <v>0.0833333333333333</v>
      </c>
      <c r="E2" s="28">
        <v>0.125</v>
      </c>
      <c r="F2" s="28">
        <v>0.166666666666667</v>
      </c>
      <c r="G2" s="28">
        <v>0.208333333333333</v>
      </c>
      <c r="H2" s="28">
        <v>0.25</v>
      </c>
      <c r="I2" s="28">
        <v>0.291666666666667</v>
      </c>
      <c r="J2" s="28">
        <v>0.333333333333333</v>
      </c>
      <c r="K2" s="29">
        <v>0.375</v>
      </c>
      <c r="L2" s="29">
        <v>0.416666666666667</v>
      </c>
      <c r="M2" s="29">
        <v>0.458333333333333</v>
      </c>
      <c r="N2" s="29">
        <v>0.5</v>
      </c>
      <c r="O2" s="29">
        <v>0.541666666666667</v>
      </c>
      <c r="P2" s="29">
        <v>0.583333333333333</v>
      </c>
      <c r="Q2" s="29">
        <v>0.625</v>
      </c>
      <c r="R2" s="29">
        <v>0.666666666666667</v>
      </c>
      <c r="S2" s="29">
        <v>0.708333333333333</v>
      </c>
      <c r="T2" s="29">
        <v>0.75</v>
      </c>
      <c r="U2" s="29">
        <v>0.791666666666667</v>
      </c>
      <c r="V2" s="29">
        <v>0.833333333333333</v>
      </c>
      <c r="W2" s="30">
        <v>0.875</v>
      </c>
      <c r="X2" s="30">
        <v>0.916666666666667</v>
      </c>
      <c r="Y2" s="30">
        <v>0.958333333333333</v>
      </c>
    </row>
    <row r="3" spans="1:29" ht="15">
      <c r="A3" s="31">
        <v>39326</v>
      </c>
      <c r="B3" s="32"/>
      <c r="C3" s="32"/>
      <c r="D3" s="32"/>
      <c r="E3" s="32"/>
      <c r="F3" s="32"/>
      <c r="G3" s="32"/>
      <c r="H3" s="32"/>
      <c r="I3" s="32"/>
      <c r="J3" s="33"/>
      <c r="K3" s="74" t="s">
        <v>1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AA3" s="34" t="s">
        <v>43</v>
      </c>
      <c r="AB3" s="35"/>
      <c r="AC3" s="36" t="s">
        <v>37</v>
      </c>
    </row>
    <row r="4" spans="1:29" ht="15">
      <c r="A4" s="31">
        <v>39327</v>
      </c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>
        <v>450</v>
      </c>
      <c r="O4" s="75"/>
      <c r="P4" s="75"/>
      <c r="Q4" s="75"/>
      <c r="R4" s="75"/>
      <c r="S4" s="77" t="s">
        <v>2</v>
      </c>
      <c r="T4" s="77"/>
      <c r="U4" s="77"/>
      <c r="V4" s="77"/>
      <c r="W4" s="77"/>
      <c r="X4" s="77"/>
      <c r="Y4" s="77"/>
      <c r="AA4" s="35"/>
      <c r="AB4" s="35"/>
      <c r="AC4" s="36"/>
    </row>
    <row r="5" spans="1:29" ht="15">
      <c r="A5" s="31">
        <v>39328</v>
      </c>
      <c r="B5" s="77" t="s">
        <v>2</v>
      </c>
      <c r="C5" s="77"/>
      <c r="D5" s="77"/>
      <c r="E5" s="77"/>
      <c r="F5" s="77"/>
      <c r="G5" s="77"/>
      <c r="H5" s="77"/>
      <c r="I5" s="77"/>
      <c r="J5" s="77"/>
      <c r="K5" s="37"/>
      <c r="L5" s="75">
        <v>400</v>
      </c>
      <c r="M5" s="75"/>
      <c r="N5" s="75"/>
      <c r="O5" s="75"/>
      <c r="P5" s="75"/>
      <c r="Q5" s="75"/>
      <c r="R5" s="75"/>
      <c r="S5" s="78" t="s">
        <v>3</v>
      </c>
      <c r="T5" s="78"/>
      <c r="U5" s="78"/>
      <c r="V5" s="78"/>
      <c r="W5" s="78"/>
      <c r="X5" s="78"/>
      <c r="Y5" s="78"/>
      <c r="AA5" s="35"/>
      <c r="AB5" s="35"/>
      <c r="AC5" s="36"/>
    </row>
    <row r="6" spans="1:29" ht="15">
      <c r="A6" s="31">
        <v>39329</v>
      </c>
      <c r="B6" s="78" t="s">
        <v>3</v>
      </c>
      <c r="C6" s="78"/>
      <c r="D6" s="78"/>
      <c r="E6" s="78"/>
      <c r="F6" s="78"/>
      <c r="G6" s="78"/>
      <c r="H6" s="78"/>
      <c r="I6" s="78"/>
      <c r="J6" s="78"/>
      <c r="K6" s="78" t="s">
        <v>3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5">
        <v>150</v>
      </c>
      <c r="W6" s="75"/>
      <c r="X6" s="79" t="s">
        <v>4</v>
      </c>
      <c r="Y6" s="79"/>
      <c r="AA6" s="35"/>
      <c r="AB6" s="38"/>
      <c r="AC6" s="20" t="s">
        <v>38</v>
      </c>
    </row>
    <row r="7" spans="1:29" ht="15">
      <c r="A7" s="31">
        <v>39330</v>
      </c>
      <c r="B7" s="79" t="s">
        <v>4</v>
      </c>
      <c r="C7" s="79"/>
      <c r="D7" s="79"/>
      <c r="E7" s="79"/>
      <c r="F7" s="79"/>
      <c r="G7" s="79"/>
      <c r="H7" s="79"/>
      <c r="I7" s="79"/>
      <c r="J7" s="79"/>
      <c r="K7" s="79" t="s">
        <v>4</v>
      </c>
      <c r="L7" s="79"/>
      <c r="M7" s="79"/>
      <c r="N7" s="79"/>
      <c r="O7" s="79"/>
      <c r="P7" s="79"/>
      <c r="Q7" s="79"/>
      <c r="R7" s="79"/>
      <c r="S7" s="75">
        <v>400</v>
      </c>
      <c r="T7" s="75"/>
      <c r="U7" s="75"/>
      <c r="V7" s="75"/>
      <c r="W7" s="75"/>
      <c r="X7" s="75"/>
      <c r="Y7" s="39"/>
      <c r="AA7" s="38" t="s">
        <v>44</v>
      </c>
      <c r="AB7" s="40"/>
      <c r="AC7" s="20" t="s">
        <v>39</v>
      </c>
    </row>
    <row r="8" spans="1:28" ht="15">
      <c r="A8" s="31">
        <v>39331</v>
      </c>
      <c r="B8" s="80" t="s">
        <v>5</v>
      </c>
      <c r="C8" s="80"/>
      <c r="D8" s="80"/>
      <c r="E8" s="80"/>
      <c r="F8" s="80"/>
      <c r="G8" s="80"/>
      <c r="H8" s="80"/>
      <c r="I8" s="80"/>
      <c r="J8" s="80"/>
      <c r="K8" s="80" t="s">
        <v>5</v>
      </c>
      <c r="L8" s="80"/>
      <c r="M8" s="80"/>
      <c r="N8" s="80"/>
      <c r="O8" s="80"/>
      <c r="P8" s="80"/>
      <c r="Q8" s="80"/>
      <c r="R8" s="80"/>
      <c r="S8" s="75">
        <v>300</v>
      </c>
      <c r="T8" s="75"/>
      <c r="U8" s="75"/>
      <c r="V8" s="75"/>
      <c r="W8" s="81" t="s">
        <v>6</v>
      </c>
      <c r="X8" s="81"/>
      <c r="Y8" s="81"/>
      <c r="AA8" s="40" t="s">
        <v>45</v>
      </c>
      <c r="AB8" s="40"/>
    </row>
    <row r="9" spans="1:28" ht="15">
      <c r="A9" s="31">
        <v>39332</v>
      </c>
      <c r="B9" s="81" t="s">
        <v>6</v>
      </c>
      <c r="C9" s="81"/>
      <c r="D9" s="81"/>
      <c r="E9" s="81"/>
      <c r="F9" s="81"/>
      <c r="G9" s="81"/>
      <c r="H9" s="81"/>
      <c r="I9" s="81"/>
      <c r="J9" s="81"/>
      <c r="K9" s="81" t="s">
        <v>6</v>
      </c>
      <c r="L9" s="81"/>
      <c r="M9" s="81"/>
      <c r="N9" s="81"/>
      <c r="O9" s="81"/>
      <c r="P9" s="81"/>
      <c r="Q9" s="81"/>
      <c r="R9" s="81"/>
      <c r="S9" s="86">
        <v>300</v>
      </c>
      <c r="T9" s="86"/>
      <c r="U9" s="86"/>
      <c r="V9" s="86"/>
      <c r="W9" s="85" t="s">
        <v>7</v>
      </c>
      <c r="X9" s="85"/>
      <c r="Y9" s="85"/>
      <c r="AA9" s="40"/>
      <c r="AB9" s="40"/>
    </row>
    <row r="10" spans="1:29" ht="15">
      <c r="A10" s="31">
        <v>39333</v>
      </c>
      <c r="B10" s="85" t="s">
        <v>7</v>
      </c>
      <c r="C10" s="85"/>
      <c r="D10" s="85"/>
      <c r="E10" s="85"/>
      <c r="F10" s="85"/>
      <c r="G10" s="85"/>
      <c r="H10" s="85"/>
      <c r="I10" s="85"/>
      <c r="J10" s="85"/>
      <c r="K10" s="85" t="s">
        <v>7</v>
      </c>
      <c r="L10" s="85"/>
      <c r="M10" s="85"/>
      <c r="N10" s="85"/>
      <c r="O10" s="85"/>
      <c r="P10" s="85"/>
      <c r="Q10" s="85"/>
      <c r="R10" s="85"/>
      <c r="S10" s="86">
        <v>350</v>
      </c>
      <c r="T10" s="86"/>
      <c r="U10" s="86"/>
      <c r="V10" s="86"/>
      <c r="W10" s="88" t="s">
        <v>8</v>
      </c>
      <c r="X10" s="88"/>
      <c r="Y10" s="88"/>
      <c r="AA10" s="40"/>
      <c r="AB10" s="40"/>
      <c r="AC10" s="20" t="s">
        <v>40</v>
      </c>
    </row>
    <row r="11" spans="1:28" ht="15">
      <c r="A11" s="31">
        <v>39334</v>
      </c>
      <c r="B11" s="88" t="s">
        <v>8</v>
      </c>
      <c r="C11" s="88"/>
      <c r="D11" s="88"/>
      <c r="E11" s="88"/>
      <c r="F11" s="88"/>
      <c r="G11" s="88"/>
      <c r="H11" s="88"/>
      <c r="I11" s="88"/>
      <c r="J11" s="88"/>
      <c r="K11" s="88" t="s">
        <v>8</v>
      </c>
      <c r="L11" s="88"/>
      <c r="M11" s="88"/>
      <c r="N11" s="88"/>
      <c r="O11" s="88"/>
      <c r="P11" s="88"/>
      <c r="Q11" s="75">
        <v>100</v>
      </c>
      <c r="R11" s="75"/>
      <c r="S11" s="82" t="s">
        <v>9</v>
      </c>
      <c r="T11" s="82"/>
      <c r="U11" s="82"/>
      <c r="V11" s="82"/>
      <c r="W11" s="82"/>
      <c r="X11" s="82"/>
      <c r="Y11" s="82"/>
      <c r="AA11" s="40"/>
      <c r="AB11" s="41"/>
    </row>
    <row r="12" spans="1:28" ht="15">
      <c r="A12" s="31">
        <v>39335</v>
      </c>
      <c r="B12" s="82" t="s">
        <v>9</v>
      </c>
      <c r="C12" s="82"/>
      <c r="D12" s="82"/>
      <c r="E12" s="82"/>
      <c r="F12" s="82"/>
      <c r="G12" s="82"/>
      <c r="H12" s="82"/>
      <c r="I12" s="82"/>
      <c r="J12" s="82"/>
      <c r="K12" s="82" t="s">
        <v>42</v>
      </c>
      <c r="L12" s="82"/>
      <c r="M12" s="82"/>
      <c r="N12" s="82"/>
      <c r="O12" s="82"/>
      <c r="P12" s="75">
        <v>200</v>
      </c>
      <c r="Q12" s="75"/>
      <c r="R12" s="75"/>
      <c r="S12" s="82" t="s">
        <v>42</v>
      </c>
      <c r="T12" s="82"/>
      <c r="U12" s="82"/>
      <c r="V12" s="82"/>
      <c r="W12" s="82"/>
      <c r="X12" s="82"/>
      <c r="Y12" s="82"/>
      <c r="AA12" s="41" t="s">
        <v>45</v>
      </c>
      <c r="AB12" s="41"/>
    </row>
    <row r="13" spans="1:28" ht="15">
      <c r="A13" s="31">
        <v>39336</v>
      </c>
      <c r="B13" s="82"/>
      <c r="C13" s="82"/>
      <c r="D13" s="82"/>
      <c r="E13" s="82"/>
      <c r="F13" s="82"/>
      <c r="G13" s="82"/>
      <c r="H13" s="82"/>
      <c r="I13" s="82"/>
      <c r="J13" s="82"/>
      <c r="K13" s="82" t="s">
        <v>42</v>
      </c>
      <c r="L13" s="82"/>
      <c r="M13" s="82"/>
      <c r="N13" s="82"/>
      <c r="O13" s="82"/>
      <c r="P13" s="75">
        <v>200</v>
      </c>
      <c r="Q13" s="75"/>
      <c r="R13" s="75"/>
      <c r="S13" s="84" t="s">
        <v>10</v>
      </c>
      <c r="T13" s="84"/>
      <c r="U13" s="84"/>
      <c r="V13" s="84"/>
      <c r="W13" s="84"/>
      <c r="X13" s="84"/>
      <c r="Y13" s="84"/>
      <c r="AA13" s="41"/>
      <c r="AB13" s="41"/>
    </row>
    <row r="14" spans="1:28" ht="15">
      <c r="A14" s="31">
        <v>39337</v>
      </c>
      <c r="B14" s="84" t="s">
        <v>10</v>
      </c>
      <c r="C14" s="84"/>
      <c r="D14" s="84"/>
      <c r="E14" s="84"/>
      <c r="F14" s="84"/>
      <c r="G14" s="84"/>
      <c r="H14" s="84"/>
      <c r="I14" s="84"/>
      <c r="J14" s="84"/>
      <c r="K14" s="84" t="s">
        <v>10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41"/>
      <c r="AB14" s="41"/>
    </row>
    <row r="15" spans="1:29" ht="15">
      <c r="A15" s="31">
        <v>39338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75">
        <v>600</v>
      </c>
      <c r="N15" s="75"/>
      <c r="O15" s="75"/>
      <c r="P15" s="75"/>
      <c r="Q15" s="75"/>
      <c r="R15" s="75"/>
      <c r="S15" s="75"/>
      <c r="T15" s="75"/>
      <c r="U15" s="75"/>
      <c r="V15" s="75"/>
      <c r="W15" s="73" t="s">
        <v>11</v>
      </c>
      <c r="X15" s="73"/>
      <c r="Y15" s="73"/>
      <c r="AA15" s="41"/>
      <c r="AB15" s="42"/>
      <c r="AC15" s="20" t="s">
        <v>41</v>
      </c>
    </row>
    <row r="16" spans="1:28" ht="15">
      <c r="A16" s="31">
        <v>39339</v>
      </c>
      <c r="B16" s="73" t="s">
        <v>11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5">
        <v>150</v>
      </c>
      <c r="N16" s="75"/>
      <c r="O16" s="83" t="s">
        <v>12</v>
      </c>
      <c r="P16" s="83"/>
      <c r="Q16" s="83"/>
      <c r="R16" s="83"/>
      <c r="S16" s="83"/>
      <c r="T16" s="83"/>
      <c r="U16" s="43">
        <v>150</v>
      </c>
      <c r="V16" s="43" t="s">
        <v>36</v>
      </c>
      <c r="W16" s="73" t="s">
        <v>11</v>
      </c>
      <c r="X16" s="73"/>
      <c r="Y16" s="73"/>
      <c r="AA16" s="42" t="s">
        <v>43</v>
      </c>
      <c r="AB16" s="42"/>
    </row>
    <row r="17" spans="1:28" ht="15">
      <c r="A17" s="31">
        <v>39340</v>
      </c>
      <c r="B17" s="73" t="s">
        <v>11</v>
      </c>
      <c r="C17" s="73"/>
      <c r="D17" s="73"/>
      <c r="E17" s="73"/>
      <c r="F17" s="73"/>
      <c r="G17" s="73"/>
      <c r="H17" s="73"/>
      <c r="I17" s="73"/>
      <c r="J17" s="73"/>
      <c r="K17" s="73" t="s">
        <v>11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AA17" s="42"/>
      <c r="AB17" s="42"/>
    </row>
    <row r="18" spans="1:27" ht="15">
      <c r="A18" s="31">
        <v>39341</v>
      </c>
      <c r="B18" s="75" t="s">
        <v>14</v>
      </c>
      <c r="C18" s="75"/>
      <c r="D18" s="75"/>
      <c r="E18" s="75"/>
      <c r="F18" s="75"/>
      <c r="G18" s="75"/>
      <c r="H18" s="76" t="s">
        <v>13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AA18" s="42"/>
    </row>
    <row r="21" spans="11:15" ht="15">
      <c r="K21" s="20" t="s">
        <v>35</v>
      </c>
      <c r="N21" s="21">
        <f>SUM(N4,L5,V6,S7,S8,S9,S10,Q11,P12,P13,M15,M16,U16)</f>
        <v>3750</v>
      </c>
      <c r="O21" s="20" t="s">
        <v>36</v>
      </c>
    </row>
  </sheetData>
  <sheetProtection/>
  <mergeCells count="54">
    <mergeCell ref="B17:J17"/>
    <mergeCell ref="K10:R10"/>
    <mergeCell ref="K11:P11"/>
    <mergeCell ref="K14:Y14"/>
    <mergeCell ref="K15:L15"/>
    <mergeCell ref="K16:L16"/>
    <mergeCell ref="B11:J11"/>
    <mergeCell ref="S10:V10"/>
    <mergeCell ref="W10:Y10"/>
    <mergeCell ref="Q11:R11"/>
    <mergeCell ref="N4:R4"/>
    <mergeCell ref="K3:Y3"/>
    <mergeCell ref="S4:Y4"/>
    <mergeCell ref="B16:J16"/>
    <mergeCell ref="L5:R5"/>
    <mergeCell ref="S5:Y5"/>
    <mergeCell ref="V6:W6"/>
    <mergeCell ref="X6:Y6"/>
    <mergeCell ref="K6:U6"/>
    <mergeCell ref="B10:J10"/>
    <mergeCell ref="K9:R9"/>
    <mergeCell ref="S7:X7"/>
    <mergeCell ref="S8:V8"/>
    <mergeCell ref="W8:Y8"/>
    <mergeCell ref="W9:Y9"/>
    <mergeCell ref="K7:R7"/>
    <mergeCell ref="K8:R8"/>
    <mergeCell ref="S9:V9"/>
    <mergeCell ref="S11:Y11"/>
    <mergeCell ref="B14:J14"/>
    <mergeCell ref="B15:J15"/>
    <mergeCell ref="S12:Y12"/>
    <mergeCell ref="P12:R12"/>
    <mergeCell ref="P13:R13"/>
    <mergeCell ref="S13:Y13"/>
    <mergeCell ref="B12:J12"/>
    <mergeCell ref="B13:J13"/>
    <mergeCell ref="K12:O12"/>
    <mergeCell ref="K13:O13"/>
    <mergeCell ref="M15:V15"/>
    <mergeCell ref="W15:Y15"/>
    <mergeCell ref="M16:N16"/>
    <mergeCell ref="O16:T16"/>
    <mergeCell ref="W16:Y16"/>
    <mergeCell ref="K17:Y17"/>
    <mergeCell ref="K4:M4"/>
    <mergeCell ref="B18:G18"/>
    <mergeCell ref="H18:Y18"/>
    <mergeCell ref="B4:J4"/>
    <mergeCell ref="B5:J5"/>
    <mergeCell ref="B6:J6"/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11.00390625" style="1" bestFit="1" customWidth="1"/>
    <col min="2" max="2" width="11.140625" style="1" bestFit="1" customWidth="1"/>
    <col min="3" max="3" width="11.7109375" style="1" bestFit="1" customWidth="1"/>
    <col min="4" max="4" width="16.140625" style="1" bestFit="1" customWidth="1"/>
    <col min="5" max="5" width="14.140625" style="1" bestFit="1" customWidth="1"/>
    <col min="6" max="6" width="15.421875" style="1" bestFit="1" customWidth="1"/>
    <col min="7" max="7" width="17.00390625" style="1" bestFit="1" customWidth="1"/>
    <col min="8" max="8" width="9.140625" style="1" customWidth="1"/>
    <col min="9" max="9" width="13.421875" style="1" bestFit="1" customWidth="1"/>
    <col min="10" max="10" width="31.421875" style="1" bestFit="1" customWidth="1"/>
    <col min="11" max="16384" width="9.140625" style="1" customWidth="1"/>
  </cols>
  <sheetData>
    <row r="1" spans="1:10" ht="13.5" thickBot="1">
      <c r="A1" s="13" t="s">
        <v>15</v>
      </c>
      <c r="B1" s="14" t="s">
        <v>46</v>
      </c>
      <c r="C1" s="14" t="s">
        <v>47</v>
      </c>
      <c r="D1" s="14" t="s">
        <v>16</v>
      </c>
      <c r="E1" s="14" t="s">
        <v>48</v>
      </c>
      <c r="F1" s="15" t="s">
        <v>49</v>
      </c>
      <c r="G1" s="15" t="s">
        <v>68</v>
      </c>
      <c r="H1" s="15" t="s">
        <v>66</v>
      </c>
      <c r="I1" s="15" t="s">
        <v>67</v>
      </c>
      <c r="J1" s="15" t="s">
        <v>71</v>
      </c>
    </row>
    <row r="2" spans="1:10" ht="14.25">
      <c r="A2" s="16" t="s">
        <v>17</v>
      </c>
      <c r="B2" s="17">
        <v>39326</v>
      </c>
      <c r="C2" s="17">
        <v>39327</v>
      </c>
      <c r="D2" s="16" t="s">
        <v>18</v>
      </c>
      <c r="E2" s="16" t="s">
        <v>110</v>
      </c>
      <c r="F2" s="16" t="s">
        <v>110</v>
      </c>
      <c r="G2" s="16">
        <v>102</v>
      </c>
      <c r="H2" s="16"/>
      <c r="I2" s="16" t="s">
        <v>69</v>
      </c>
      <c r="J2" s="16"/>
    </row>
    <row r="3" spans="1:10" ht="14.25">
      <c r="A3" s="18" t="s">
        <v>50</v>
      </c>
      <c r="B3" s="19">
        <v>39327</v>
      </c>
      <c r="C3" s="19">
        <v>39328</v>
      </c>
      <c r="D3" s="18" t="s">
        <v>51</v>
      </c>
      <c r="E3" s="16" t="s">
        <v>110</v>
      </c>
      <c r="F3" s="16" t="s">
        <v>110</v>
      </c>
      <c r="G3" s="18">
        <v>79</v>
      </c>
      <c r="H3" s="18"/>
      <c r="I3" s="18" t="s">
        <v>69</v>
      </c>
      <c r="J3" s="18"/>
    </row>
    <row r="4" spans="1:10" ht="14.25">
      <c r="A4" s="18" t="s">
        <v>52</v>
      </c>
      <c r="B4" s="19">
        <v>39328</v>
      </c>
      <c r="C4" s="19">
        <v>39329</v>
      </c>
      <c r="D4" s="18" t="s">
        <v>53</v>
      </c>
      <c r="E4" s="16" t="s">
        <v>110</v>
      </c>
      <c r="F4" s="16" t="s">
        <v>110</v>
      </c>
      <c r="G4" s="18">
        <v>132</v>
      </c>
      <c r="H4" s="18"/>
      <c r="I4" s="18" t="s">
        <v>69</v>
      </c>
      <c r="J4" s="18"/>
    </row>
    <row r="5" spans="1:10" ht="14.25">
      <c r="A5" s="18" t="s">
        <v>54</v>
      </c>
      <c r="B5" s="19">
        <v>39329</v>
      </c>
      <c r="C5" s="19">
        <v>39330</v>
      </c>
      <c r="D5" s="18" t="s">
        <v>19</v>
      </c>
      <c r="E5" s="16" t="s">
        <v>110</v>
      </c>
      <c r="F5" s="16" t="s">
        <v>110</v>
      </c>
      <c r="G5" s="18">
        <v>126</v>
      </c>
      <c r="H5" s="18"/>
      <c r="I5" s="18" t="s">
        <v>69</v>
      </c>
      <c r="J5" s="18"/>
    </row>
    <row r="6" spans="1:10" ht="14.25">
      <c r="A6" s="18" t="s">
        <v>55</v>
      </c>
      <c r="B6" s="19">
        <v>39330</v>
      </c>
      <c r="C6" s="19">
        <v>39331</v>
      </c>
      <c r="D6" s="18" t="s">
        <v>20</v>
      </c>
      <c r="E6" s="16" t="s">
        <v>110</v>
      </c>
      <c r="F6" s="16" t="s">
        <v>110</v>
      </c>
      <c r="G6" s="18">
        <v>160</v>
      </c>
      <c r="H6" s="18"/>
      <c r="I6" s="18" t="s">
        <v>69</v>
      </c>
      <c r="J6" s="18"/>
    </row>
    <row r="7" spans="1:10" ht="14.25">
      <c r="A7" s="22" t="s">
        <v>56</v>
      </c>
      <c r="B7" s="23">
        <v>39331</v>
      </c>
      <c r="C7" s="23">
        <v>39332</v>
      </c>
      <c r="D7" s="22" t="s">
        <v>57</v>
      </c>
      <c r="E7" s="22" t="s">
        <v>110</v>
      </c>
      <c r="F7" s="22" t="s">
        <v>110</v>
      </c>
      <c r="G7" s="22">
        <v>113</v>
      </c>
      <c r="H7" s="22">
        <v>113</v>
      </c>
      <c r="I7" s="22" t="s">
        <v>70</v>
      </c>
      <c r="J7" s="22"/>
    </row>
    <row r="8" spans="1:10" ht="14.25">
      <c r="A8" s="22" t="s">
        <v>58</v>
      </c>
      <c r="B8" s="23">
        <v>39332</v>
      </c>
      <c r="C8" s="23">
        <v>39333</v>
      </c>
      <c r="D8" s="22" t="s">
        <v>59</v>
      </c>
      <c r="E8" s="22" t="s">
        <v>110</v>
      </c>
      <c r="F8" s="22" t="s">
        <v>110</v>
      </c>
      <c r="G8" s="22">
        <v>200</v>
      </c>
      <c r="H8" s="22">
        <v>200</v>
      </c>
      <c r="I8" s="22" t="s">
        <v>69</v>
      </c>
      <c r="J8" s="22"/>
    </row>
    <row r="9" spans="1:10" ht="14.25">
      <c r="A9" s="18" t="s">
        <v>60</v>
      </c>
      <c r="B9" s="19">
        <v>39333</v>
      </c>
      <c r="C9" s="19">
        <v>39334</v>
      </c>
      <c r="D9" s="18" t="s">
        <v>21</v>
      </c>
      <c r="E9" s="16" t="s">
        <v>110</v>
      </c>
      <c r="F9" s="16" t="s">
        <v>110</v>
      </c>
      <c r="G9" s="18">
        <v>121</v>
      </c>
      <c r="H9" s="18"/>
      <c r="I9" s="18" t="s">
        <v>69</v>
      </c>
      <c r="J9" s="18"/>
    </row>
    <row r="10" spans="1:10" ht="14.25">
      <c r="A10" s="22" t="s">
        <v>61</v>
      </c>
      <c r="B10" s="23">
        <v>39334</v>
      </c>
      <c r="C10" s="23">
        <v>39337</v>
      </c>
      <c r="D10" s="22" t="s">
        <v>22</v>
      </c>
      <c r="E10" s="22" t="s">
        <v>110</v>
      </c>
      <c r="F10" s="22" t="s">
        <v>110</v>
      </c>
      <c r="G10" s="22">
        <v>414</v>
      </c>
      <c r="H10" s="22">
        <v>137</v>
      </c>
      <c r="I10" s="22" t="s">
        <v>70</v>
      </c>
      <c r="J10" s="22" t="s">
        <v>72</v>
      </c>
    </row>
    <row r="11" spans="1:10" ht="14.25">
      <c r="A11" s="22" t="s">
        <v>62</v>
      </c>
      <c r="B11" s="23">
        <v>39337</v>
      </c>
      <c r="C11" s="23">
        <v>39338</v>
      </c>
      <c r="D11" s="22" t="s">
        <v>63</v>
      </c>
      <c r="E11" s="22" t="s">
        <v>110</v>
      </c>
      <c r="F11" s="22" t="s">
        <v>110</v>
      </c>
      <c r="G11" s="22">
        <v>135</v>
      </c>
      <c r="H11" s="22">
        <v>135</v>
      </c>
      <c r="I11" s="22" t="s">
        <v>70</v>
      </c>
      <c r="J11" s="22"/>
    </row>
    <row r="12" spans="1:10" ht="14.25">
      <c r="A12" s="18" t="s">
        <v>64</v>
      </c>
      <c r="B12" s="19">
        <v>39338</v>
      </c>
      <c r="C12" s="19">
        <v>39340</v>
      </c>
      <c r="D12" s="18" t="s">
        <v>65</v>
      </c>
      <c r="E12" s="16" t="s">
        <v>110</v>
      </c>
      <c r="F12" s="16" t="s">
        <v>110</v>
      </c>
      <c r="G12" s="18">
        <v>320</v>
      </c>
      <c r="H12" s="18"/>
      <c r="I12" s="18" t="s">
        <v>69</v>
      </c>
      <c r="J12" s="18"/>
    </row>
    <row r="14" spans="6:7" ht="12.75">
      <c r="F14" s="25" t="s">
        <v>34</v>
      </c>
      <c r="G14" s="25">
        <f>SUM(G2:G12)</f>
        <v>1902</v>
      </c>
    </row>
    <row r="15" spans="6:7" ht="12.75">
      <c r="F15" s="24" t="s">
        <v>87</v>
      </c>
      <c r="G15" s="24">
        <f>-('Операции по картам'!C7+'Операции по картам'!D8+'Операции по картам'!D9+'Операции по картам'!D11)</f>
        <v>585</v>
      </c>
    </row>
    <row r="16" spans="6:7" ht="12.75">
      <c r="F16" s="26" t="s">
        <v>88</v>
      </c>
      <c r="G16" s="26">
        <f>G14-G15</f>
        <v>1317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zoomScalePageLayoutView="0" workbookViewId="0" topLeftCell="A1">
      <selection activeCell="C20" sqref="C20"/>
    </sheetView>
  </sheetViews>
  <sheetFormatPr defaultColWidth="9.140625" defaultRowHeight="15"/>
  <cols>
    <col min="1" max="1" width="11.57421875" style="49" customWidth="1"/>
    <col min="2" max="2" width="18.57421875" style="49" bestFit="1" customWidth="1"/>
    <col min="3" max="3" width="17.8515625" style="49" bestFit="1" customWidth="1"/>
    <col min="4" max="4" width="7.57421875" style="49" customWidth="1"/>
    <col min="5" max="5" width="8.8515625" style="49" bestFit="1" customWidth="1"/>
    <col min="6" max="6" width="6.57421875" style="49" bestFit="1" customWidth="1"/>
    <col min="7" max="7" width="62.140625" style="49" bestFit="1" customWidth="1"/>
    <col min="8" max="16384" width="9.140625" style="49" customWidth="1"/>
  </cols>
  <sheetData>
    <row r="1" spans="1:7" s="45" customFormat="1" ht="12.75">
      <c r="A1" s="52"/>
      <c r="B1" s="52" t="s">
        <v>74</v>
      </c>
      <c r="C1" s="52" t="s">
        <v>75</v>
      </c>
      <c r="D1" s="52" t="s">
        <v>85</v>
      </c>
      <c r="E1" s="52" t="s">
        <v>81</v>
      </c>
      <c r="F1" s="52" t="s">
        <v>82</v>
      </c>
      <c r="G1" s="52" t="s">
        <v>73</v>
      </c>
    </row>
    <row r="2" spans="1:7" s="45" customFormat="1" ht="12.75">
      <c r="A2" s="89" t="s">
        <v>108</v>
      </c>
      <c r="B2" s="90"/>
      <c r="C2" s="90"/>
      <c r="D2" s="90"/>
      <c r="E2" s="90"/>
      <c r="F2" s="90"/>
      <c r="G2" s="91"/>
    </row>
    <row r="3" spans="1:7" s="47" customFormat="1" ht="12.75">
      <c r="A3" s="46"/>
      <c r="B3" s="66">
        <v>2100</v>
      </c>
      <c r="C3" s="46"/>
      <c r="D3" s="53">
        <v>-700</v>
      </c>
      <c r="E3" s="53">
        <v>-700</v>
      </c>
      <c r="F3" s="53">
        <v>-700</v>
      </c>
      <c r="G3" s="46" t="s">
        <v>83</v>
      </c>
    </row>
    <row r="4" spans="1:7" ht="12.75">
      <c r="A4" s="48"/>
      <c r="B4" s="48"/>
      <c r="C4" s="66">
        <v>200</v>
      </c>
      <c r="D4" s="53">
        <v>-200</v>
      </c>
      <c r="E4" s="53"/>
      <c r="F4" s="53"/>
      <c r="G4" s="46" t="s">
        <v>84</v>
      </c>
    </row>
    <row r="5" spans="1:7" ht="12.75">
      <c r="A5" s="48"/>
      <c r="B5" s="50">
        <v>-300</v>
      </c>
      <c r="C5" s="66">
        <v>300</v>
      </c>
      <c r="D5" s="53"/>
      <c r="E5" s="53"/>
      <c r="F5" s="53"/>
      <c r="G5" s="46" t="s">
        <v>76</v>
      </c>
    </row>
    <row r="6" spans="1:7" ht="12.75">
      <c r="A6" s="48"/>
      <c r="B6" s="50">
        <v>-200</v>
      </c>
      <c r="C6" s="66">
        <v>200</v>
      </c>
      <c r="D6" s="53"/>
      <c r="E6" s="53"/>
      <c r="F6" s="53"/>
      <c r="G6" s="46" t="s">
        <v>76</v>
      </c>
    </row>
    <row r="7" spans="1:7" ht="12.75">
      <c r="A7" s="55"/>
      <c r="B7" s="56"/>
      <c r="C7" s="64">
        <v>-200</v>
      </c>
      <c r="D7" s="64"/>
      <c r="E7" s="64"/>
      <c r="F7" s="64"/>
      <c r="G7" s="56" t="s">
        <v>77</v>
      </c>
    </row>
    <row r="8" spans="1:7" ht="12.75">
      <c r="A8" s="55"/>
      <c r="B8" s="56"/>
      <c r="C8" s="56"/>
      <c r="D8" s="64">
        <v>-113</v>
      </c>
      <c r="E8" s="64"/>
      <c r="F8" s="64"/>
      <c r="G8" s="56" t="s">
        <v>78</v>
      </c>
    </row>
    <row r="9" spans="1:7" ht="12.75">
      <c r="A9" s="55"/>
      <c r="B9" s="56"/>
      <c r="C9" s="56"/>
      <c r="D9" s="64">
        <v>-137</v>
      </c>
      <c r="E9" s="64"/>
      <c r="F9" s="64"/>
      <c r="G9" s="56" t="s">
        <v>79</v>
      </c>
    </row>
    <row r="10" spans="1:7" ht="12.75">
      <c r="A10" s="48"/>
      <c r="B10" s="46"/>
      <c r="C10" s="46"/>
      <c r="D10" s="69">
        <v>-414</v>
      </c>
      <c r="E10" s="69"/>
      <c r="F10" s="69"/>
      <c r="G10" s="65" t="s">
        <v>90</v>
      </c>
    </row>
    <row r="11" spans="1:7" ht="12.75">
      <c r="A11" s="55"/>
      <c r="B11" s="56"/>
      <c r="C11" s="56"/>
      <c r="D11" s="64">
        <v>-135</v>
      </c>
      <c r="E11" s="64"/>
      <c r="F11" s="64"/>
      <c r="G11" s="56" t="s">
        <v>80</v>
      </c>
    </row>
    <row r="12" spans="1:7" ht="12.75">
      <c r="A12" s="58"/>
      <c r="B12" s="59"/>
      <c r="C12" s="66">
        <v>900</v>
      </c>
      <c r="D12" s="53">
        <v>-300</v>
      </c>
      <c r="E12" s="53">
        <v>-300</v>
      </c>
      <c r="F12" s="53">
        <v>-300</v>
      </c>
      <c r="G12" s="59" t="s">
        <v>89</v>
      </c>
    </row>
    <row r="13" spans="1:7" ht="12.75">
      <c r="A13" s="58"/>
      <c r="B13" s="50">
        <v>-1600</v>
      </c>
      <c r="C13" s="66">
        <v>1600</v>
      </c>
      <c r="D13" s="60"/>
      <c r="E13" s="60"/>
      <c r="F13" s="60"/>
      <c r="G13" s="59" t="s">
        <v>93</v>
      </c>
    </row>
    <row r="14" spans="1:7" ht="12.75">
      <c r="A14" s="48"/>
      <c r="B14" s="59"/>
      <c r="C14" s="50">
        <v>-400</v>
      </c>
      <c r="D14" s="60"/>
      <c r="E14" s="60"/>
      <c r="F14" s="60"/>
      <c r="G14" s="59" t="s">
        <v>86</v>
      </c>
    </row>
    <row r="15" spans="1:7" ht="12.75">
      <c r="A15" s="70"/>
      <c r="B15" s="71"/>
      <c r="C15" s="71"/>
      <c r="D15" s="72">
        <v>-350</v>
      </c>
      <c r="E15" s="72">
        <v>-350</v>
      </c>
      <c r="F15" s="72">
        <v>-350</v>
      </c>
      <c r="G15" s="72" t="s">
        <v>102</v>
      </c>
    </row>
    <row r="16" spans="1:7" ht="12.75">
      <c r="A16" s="70"/>
      <c r="B16" s="71"/>
      <c r="C16" s="71"/>
      <c r="D16" s="72"/>
      <c r="E16" s="72">
        <v>-15</v>
      </c>
      <c r="F16" s="72">
        <v>-15</v>
      </c>
      <c r="G16" s="72" t="s">
        <v>103</v>
      </c>
    </row>
    <row r="17" spans="1:7" ht="12.75">
      <c r="A17" s="70"/>
      <c r="B17" s="71"/>
      <c r="C17" s="71"/>
      <c r="D17" s="72">
        <v>-35</v>
      </c>
      <c r="E17" s="72">
        <v>-35</v>
      </c>
      <c r="F17" s="72">
        <v>-35</v>
      </c>
      <c r="G17" s="72" t="s">
        <v>104</v>
      </c>
    </row>
    <row r="18" spans="1:7" ht="12.75">
      <c r="A18" s="70"/>
      <c r="B18" s="71"/>
      <c r="C18" s="71"/>
      <c r="D18" s="72">
        <v>-45</v>
      </c>
      <c r="E18" s="72">
        <v>-45</v>
      </c>
      <c r="F18" s="72">
        <v>-45</v>
      </c>
      <c r="G18" s="72" t="s">
        <v>105</v>
      </c>
    </row>
    <row r="19" spans="1:7" ht="12.75">
      <c r="A19" s="48"/>
      <c r="B19" s="51"/>
      <c r="C19" s="66">
        <v>400</v>
      </c>
      <c r="D19" s="53"/>
      <c r="E19" s="53">
        <v>-200</v>
      </c>
      <c r="F19" s="53">
        <v>-200</v>
      </c>
      <c r="G19" s="59" t="s">
        <v>101</v>
      </c>
    </row>
    <row r="20" spans="1:7" ht="12.75">
      <c r="A20" s="48"/>
      <c r="B20" s="51"/>
      <c r="C20" s="51"/>
      <c r="D20" s="60"/>
      <c r="E20" s="60"/>
      <c r="F20" s="60"/>
      <c r="G20" s="59"/>
    </row>
    <row r="21" spans="1:7" ht="12.75">
      <c r="A21" s="48"/>
      <c r="B21" s="51"/>
      <c r="C21" s="51"/>
      <c r="D21" s="60"/>
      <c r="E21" s="60"/>
      <c r="F21" s="60"/>
      <c r="G21" s="59"/>
    </row>
    <row r="22" spans="1:7" ht="12.75">
      <c r="A22" s="92" t="s">
        <v>109</v>
      </c>
      <c r="B22" s="93"/>
      <c r="C22" s="93"/>
      <c r="D22" s="93"/>
      <c r="E22" s="93"/>
      <c r="F22" s="93"/>
      <c r="G22" s="94"/>
    </row>
    <row r="23" spans="1:7" ht="12.75">
      <c r="A23" s="48"/>
      <c r="B23" s="51"/>
      <c r="C23" s="51"/>
      <c r="D23" s="54"/>
      <c r="E23" s="54"/>
      <c r="F23" s="54"/>
      <c r="G23" s="51"/>
    </row>
    <row r="24" spans="1:7" ht="12.75">
      <c r="A24" s="48"/>
      <c r="B24" s="51"/>
      <c r="C24" s="50">
        <v>-585</v>
      </c>
      <c r="D24" s="67">
        <v>585</v>
      </c>
      <c r="E24" s="54"/>
      <c r="F24" s="54"/>
      <c r="G24" s="59" t="s">
        <v>91</v>
      </c>
    </row>
    <row r="25" spans="1:7" ht="12.75">
      <c r="A25" s="48"/>
      <c r="B25" s="51"/>
      <c r="C25" s="50">
        <v>200</v>
      </c>
      <c r="D25" s="67">
        <v>-200</v>
      </c>
      <c r="E25" s="54"/>
      <c r="F25" s="54"/>
      <c r="G25" s="59" t="s">
        <v>101</v>
      </c>
    </row>
    <row r="26" spans="1:7" ht="12.75">
      <c r="A26" s="48"/>
      <c r="B26" s="51"/>
      <c r="C26" s="50">
        <v>-400</v>
      </c>
      <c r="D26" s="54"/>
      <c r="E26" s="54"/>
      <c r="F26" s="54"/>
      <c r="G26" s="59" t="s">
        <v>100</v>
      </c>
    </row>
    <row r="27" spans="1:7" ht="12.75">
      <c r="A27" s="48"/>
      <c r="B27" s="51"/>
      <c r="C27" s="50">
        <v>-1317</v>
      </c>
      <c r="D27" s="54"/>
      <c r="E27" s="54"/>
      <c r="F27" s="54"/>
      <c r="G27" s="59" t="s">
        <v>97</v>
      </c>
    </row>
    <row r="28" spans="1:7" ht="12.75">
      <c r="A28" s="48"/>
      <c r="B28" s="51"/>
      <c r="C28" s="51"/>
      <c r="D28" s="54"/>
      <c r="E28" s="54"/>
      <c r="F28" s="54"/>
      <c r="G28" s="59"/>
    </row>
    <row r="29" spans="1:7" ht="12.75">
      <c r="A29" s="62"/>
      <c r="B29" s="61"/>
      <c r="C29" s="65">
        <v>-500</v>
      </c>
      <c r="D29" s="63"/>
      <c r="E29" s="63"/>
      <c r="F29" s="63"/>
      <c r="G29" s="68" t="s">
        <v>98</v>
      </c>
    </row>
    <row r="30" spans="1:7" ht="12.75">
      <c r="A30" s="62"/>
      <c r="B30" s="61"/>
      <c r="C30" s="65">
        <v>-50</v>
      </c>
      <c r="D30" s="63"/>
      <c r="E30" s="63"/>
      <c r="F30" s="63"/>
      <c r="G30" s="68" t="s">
        <v>99</v>
      </c>
    </row>
    <row r="31" spans="1:7" ht="12.75">
      <c r="A31" s="62"/>
      <c r="B31" s="61"/>
      <c r="C31" s="65">
        <v>-100</v>
      </c>
      <c r="D31" s="63"/>
      <c r="E31" s="63"/>
      <c r="F31" s="63"/>
      <c r="G31" s="68" t="s">
        <v>107</v>
      </c>
    </row>
    <row r="33" spans="1:7" ht="12.75">
      <c r="A33" s="48"/>
      <c r="B33" s="51"/>
      <c r="C33" s="51"/>
      <c r="D33" s="54"/>
      <c r="E33" s="54"/>
      <c r="F33" s="54"/>
      <c r="G33" s="51"/>
    </row>
    <row r="34" spans="1:7" s="45" customFormat="1" ht="12.75">
      <c r="A34" s="52" t="s">
        <v>94</v>
      </c>
      <c r="B34" s="52">
        <f>SUM(B3:B33)</f>
        <v>0</v>
      </c>
      <c r="C34" s="52">
        <f>SUM(C3:C21)</f>
        <v>3000</v>
      </c>
      <c r="D34" s="52">
        <f>SUM(D3:D33)-D24</f>
        <v>-2629</v>
      </c>
      <c r="E34" s="52">
        <f>SUM(E3:E33)</f>
        <v>-1645</v>
      </c>
      <c r="F34" s="52">
        <f>SUM(F3:F33)</f>
        <v>-1645</v>
      </c>
      <c r="G34" s="52"/>
    </row>
    <row r="35" spans="1:7" ht="12.75">
      <c r="A35" s="61" t="s">
        <v>95</v>
      </c>
      <c r="B35" s="61">
        <f>SUM(B3:B33)</f>
        <v>0</v>
      </c>
      <c r="C35" s="61">
        <f>SUM(C3:C33)</f>
        <v>248</v>
      </c>
      <c r="D35" s="61">
        <f>SUM(D3:D33)</f>
        <v>-2044</v>
      </c>
      <c r="E35" s="61">
        <f>SUM(E3:E33)</f>
        <v>-1645</v>
      </c>
      <c r="F35" s="61">
        <f>SUM(F3:F33)</f>
        <v>-1645</v>
      </c>
      <c r="G35" s="61"/>
    </row>
    <row r="36" spans="1:7" ht="12.75">
      <c r="A36" s="57" t="s">
        <v>96</v>
      </c>
      <c r="B36" s="47"/>
      <c r="C36" s="47"/>
      <c r="D36" s="57">
        <f>-D10</f>
        <v>414</v>
      </c>
      <c r="E36" s="47"/>
      <c r="F36" s="47"/>
      <c r="G36" s="47"/>
    </row>
    <row r="37" spans="2:7" ht="12.75">
      <c r="B37" s="47"/>
      <c r="C37" s="47"/>
      <c r="D37" s="57"/>
      <c r="E37" s="47"/>
      <c r="F37" s="47"/>
      <c r="G37" s="47"/>
    </row>
    <row r="38" spans="2:7" ht="12.75">
      <c r="B38" s="47"/>
      <c r="C38" s="47"/>
      <c r="D38" s="47"/>
      <c r="E38" s="47"/>
      <c r="F38" s="47"/>
      <c r="G38" s="47"/>
    </row>
    <row r="39" spans="1:7" ht="12.75">
      <c r="A39" s="55"/>
      <c r="B39" s="47" t="s">
        <v>92</v>
      </c>
      <c r="C39" s="47"/>
      <c r="D39" s="47"/>
      <c r="E39" s="47"/>
      <c r="F39" s="47"/>
      <c r="G39" s="47"/>
    </row>
    <row r="40" spans="1:7" ht="12.75">
      <c r="A40" s="71"/>
      <c r="B40" s="47" t="s">
        <v>106</v>
      </c>
      <c r="C40" s="47"/>
      <c r="D40" s="47"/>
      <c r="E40" s="47"/>
      <c r="F40" s="47"/>
      <c r="G40" s="47"/>
    </row>
    <row r="41" spans="2:7" ht="12.75">
      <c r="B41" s="47"/>
      <c r="C41" s="47"/>
      <c r="D41" s="47"/>
      <c r="E41" s="47"/>
      <c r="F41" s="47"/>
      <c r="G41" s="47"/>
    </row>
    <row r="42" spans="2:7" ht="12.75">
      <c r="B42" s="47"/>
      <c r="C42" s="47"/>
      <c r="D42" s="47"/>
      <c r="E42" s="47"/>
      <c r="F42" s="47"/>
      <c r="G42" s="47"/>
    </row>
    <row r="43" spans="2:7" ht="12.75">
      <c r="B43" s="47"/>
      <c r="C43" s="47"/>
      <c r="D43" s="47"/>
      <c r="E43" s="47"/>
      <c r="F43" s="47"/>
      <c r="G43" s="47"/>
    </row>
    <row r="44" spans="2:7" ht="12.75">
      <c r="B44" s="47"/>
      <c r="C44" s="47"/>
      <c r="D44" s="47"/>
      <c r="E44" s="47"/>
      <c r="F44" s="47"/>
      <c r="G44" s="47"/>
    </row>
    <row r="45" spans="2:7" ht="12.75">
      <c r="B45" s="47"/>
      <c r="C45" s="47"/>
      <c r="D45" s="47"/>
      <c r="E45" s="47"/>
      <c r="F45" s="47"/>
      <c r="G45" s="47"/>
    </row>
    <row r="46" spans="2:7" ht="12.75">
      <c r="B46" s="47"/>
      <c r="C46" s="47"/>
      <c r="D46" s="47"/>
      <c r="E46" s="47"/>
      <c r="F46" s="47"/>
      <c r="G46" s="47"/>
    </row>
    <row r="47" spans="2:7" ht="12.75">
      <c r="B47" s="47"/>
      <c r="C47" s="47"/>
      <c r="D47" s="47"/>
      <c r="E47" s="47"/>
      <c r="F47" s="47"/>
      <c r="G47" s="47"/>
    </row>
    <row r="48" spans="2:7" ht="12.75">
      <c r="B48" s="47"/>
      <c r="C48" s="47"/>
      <c r="D48" s="47"/>
      <c r="E48" s="47"/>
      <c r="F48" s="47"/>
      <c r="G48" s="47"/>
    </row>
    <row r="49" spans="2:6" ht="12.75">
      <c r="B49" s="47"/>
      <c r="C49" s="47"/>
      <c r="D49" s="47"/>
      <c r="E49" s="47"/>
      <c r="F49" s="47"/>
    </row>
  </sheetData>
  <sheetProtection/>
  <mergeCells count="2">
    <mergeCell ref="A2:G2"/>
    <mergeCell ref="A22:G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5"/>
  <sheetViews>
    <sheetView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39.7109375" style="0" customWidth="1"/>
    <col min="2" max="2" width="12.28125" style="0" customWidth="1"/>
  </cols>
  <sheetData>
    <row r="2" spans="1:2" ht="15">
      <c r="A2" s="2" t="s">
        <v>23</v>
      </c>
      <c r="B2" s="3" t="s">
        <v>24</v>
      </c>
    </row>
    <row r="3" spans="1:2" ht="15">
      <c r="A3" s="4" t="s">
        <v>25</v>
      </c>
      <c r="B3" s="5">
        <v>1900</v>
      </c>
    </row>
    <row r="4" spans="1:2" ht="15">
      <c r="A4" s="4" t="s">
        <v>26</v>
      </c>
      <c r="B4" s="5">
        <v>800</v>
      </c>
    </row>
    <row r="5" spans="1:2" ht="15">
      <c r="A5" s="4" t="s">
        <v>27</v>
      </c>
      <c r="B5" s="6">
        <f>(Расписание!N21/100)*9*1.4</f>
        <v>472.49999999999994</v>
      </c>
    </row>
    <row r="6" spans="1:2" ht="15">
      <c r="A6" s="7" t="s">
        <v>28</v>
      </c>
      <c r="B6" s="8">
        <f>SUM(B3:B5)</f>
        <v>3172.5</v>
      </c>
    </row>
    <row r="7" spans="1:2" ht="15">
      <c r="A7" s="7" t="s">
        <v>29</v>
      </c>
      <c r="B7" s="8">
        <f>B6/3</f>
        <v>1057.5</v>
      </c>
    </row>
    <row r="8" spans="1:2" ht="15">
      <c r="A8" s="4"/>
      <c r="B8" s="6"/>
    </row>
    <row r="9" spans="1:2" ht="15">
      <c r="A9" s="2" t="s">
        <v>30</v>
      </c>
      <c r="B9" s="9" t="s">
        <v>24</v>
      </c>
    </row>
    <row r="10" spans="1:2" ht="15">
      <c r="A10" s="4" t="s">
        <v>31</v>
      </c>
      <c r="B10" s="5">
        <f>30*15</f>
        <v>450</v>
      </c>
    </row>
    <row r="11" spans="1:2" ht="15">
      <c r="A11" s="4" t="s">
        <v>32</v>
      </c>
      <c r="B11" s="5">
        <f>30*15</f>
        <v>450</v>
      </c>
    </row>
    <row r="12" spans="1:2" ht="15">
      <c r="A12" s="4" t="s">
        <v>33</v>
      </c>
      <c r="B12" s="5">
        <v>350</v>
      </c>
    </row>
    <row r="13" spans="1:2" ht="15">
      <c r="A13" s="7" t="s">
        <v>29</v>
      </c>
      <c r="B13" s="10">
        <f>SUM(B10:B12)</f>
        <v>1250</v>
      </c>
    </row>
    <row r="14" spans="1:2" ht="15">
      <c r="A14" s="4"/>
      <c r="B14" s="5"/>
    </row>
    <row r="15" spans="1:2" ht="15">
      <c r="A15" s="11" t="s">
        <v>34</v>
      </c>
      <c r="B15" s="12">
        <f>B7+B13</f>
        <v>2307.5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Makc</dc:creator>
  <cp:keywords/>
  <dc:description/>
  <cp:lastModifiedBy>Makc</cp:lastModifiedBy>
  <dcterms:created xsi:type="dcterms:W3CDTF">2007-06-28T20:36:15Z</dcterms:created>
  <dcterms:modified xsi:type="dcterms:W3CDTF">2007-11-22T18:54:38Z</dcterms:modified>
  <cp:category/>
  <cp:version/>
  <cp:contentType/>
  <cp:contentStatus/>
</cp:coreProperties>
</file>